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5_17" sheetId="5" r:id="rId1"/>
    <sheet name="List1" sheetId="2" r:id="rId2"/>
    <sheet name="List2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Print_Area" localSheetId="0">NEZ15_17!$A$1:$P$74</definedName>
  </definedNames>
  <calcPr calcId="145621"/>
</workbook>
</file>

<file path=xl/calcChain.xml><?xml version="1.0" encoding="utf-8"?>
<calcChain xmlns="http://schemas.openxmlformats.org/spreadsheetml/2006/main">
  <c r="D20" i="5" l="1"/>
  <c r="D19" i="5"/>
  <c r="D18" i="5"/>
  <c r="H15" i="5" l="1"/>
  <c r="H13" i="5"/>
  <c r="KZ3" i="2" l="1"/>
  <c r="KZ2" i="2"/>
  <c r="KY3" i="2" l="1"/>
  <c r="KY2" i="2"/>
  <c r="KX3" i="2" l="1"/>
  <c r="KX2" i="2"/>
  <c r="KW3" i="2" l="1"/>
  <c r="KW2" i="2"/>
  <c r="KV3" i="2" l="1"/>
  <c r="KV2" i="2"/>
  <c r="KU3" i="2" l="1"/>
  <c r="KU2" i="2"/>
  <c r="KT3" i="2" l="1"/>
  <c r="KT2" i="2"/>
  <c r="KS3" i="2" l="1"/>
  <c r="KS2" i="2"/>
  <c r="KR3" i="2" l="1"/>
  <c r="KR2" i="2"/>
  <c r="KQ3" i="2" l="1"/>
  <c r="KQ2" i="2"/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<sst xmlns="http://schemas.openxmlformats.org/spreadsheetml/2006/main" count="38" uniqueCount="26">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</sst>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2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0" fontId="13" fillId="0" borderId="2" xfId="0" applyFont="1" applyBorder="1" applyAlignment="1"/>
    <xf numFmtId="3" fontId="12" fillId="0" borderId="2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List1!$B$2:$LM$2</c:f>
              <c:numCache>
                <c:formatCode>General</c:formatCode>
                <c:ptCount val="32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List1!$B$3:$LM$3</c:f>
              <c:numCache>
                <c:formatCode>General</c:formatCode>
                <c:ptCount val="32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 formatCode="#,##0">
                  <c:v>135536</c:v>
                </c:pt>
                <c:pt idx="313">
                  <c:v>143098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101504"/>
        <c:axId val="321376640"/>
      </c:lineChart>
      <c:catAx>
        <c:axId val="29010150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2137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376640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90101504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0.39137</cdr:x>
      <cdr:y>0.43571</cdr:y>
    </cdr:from>
    <cdr:to>
      <cdr:x>0.65351</cdr:x>
      <cdr:y>0.47601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3537" y="3984102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0.41718</cdr:x>
      <cdr:y>0.67634</cdr:y>
    </cdr:from>
    <cdr:to>
      <cdr:x>0.62347</cdr:x>
      <cdr:y>0.72157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9681" y="6184483"/>
          <a:ext cx="3006316" cy="413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H/2017/nez0117h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81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91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016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1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2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3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4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5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6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7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3"/>
    </sheetNames>
    <sheetDataSet>
      <sheetData sheetId="0">
        <row r="101">
          <cell r="J101">
            <v>389416</v>
          </cell>
          <cell r="X101">
            <v>135536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388474</v>
          </cell>
          <cell r="EH101">
            <v>139268</v>
          </cell>
        </row>
      </sheetData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378258</v>
          </cell>
          <cell r="EH101">
            <v>140993</v>
          </cell>
        </row>
      </sheetData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366244</v>
          </cell>
          <cell r="EH101">
            <v>139063</v>
          </cell>
        </row>
      </sheetData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362755</v>
          </cell>
          <cell r="EH101">
            <v>135300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461254</v>
          </cell>
          <cell r="EH101">
            <v>114826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443109</v>
          </cell>
          <cell r="EH101">
            <v>117335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414960</v>
          </cell>
          <cell r="EH101">
            <v>124280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394789</v>
          </cell>
          <cell r="EH101">
            <v>129054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384328</v>
          </cell>
          <cell r="EH101">
            <v>133939</v>
          </cell>
        </row>
      </sheetData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  <sheetName val="List3"/>
    </sheetNames>
    <sheetDataSet>
      <sheetData sheetId="0">
        <row r="101">
          <cell r="P101">
            <v>392667</v>
          </cell>
          <cell r="EH101">
            <v>135758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13" zoomScale="50" zoomScaleNormal="50" zoomScaleSheetLayoutView="50" workbookViewId="0">
      <selection activeCell="E19" sqref="E19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2015</v>
      </c>
      <c r="B8" s="19" t="s">
        <v>14</v>
      </c>
      <c r="C8" s="13" t="s">
        <v>15</v>
      </c>
      <c r="D8" s="55">
        <v>556.19100000000003</v>
      </c>
      <c r="E8" s="55">
        <v>548.11699999999996</v>
      </c>
      <c r="F8" s="55">
        <v>525.29999999999995</v>
      </c>
      <c r="G8" s="55">
        <v>491.58499999999998</v>
      </c>
      <c r="H8" s="55">
        <v>465.68900000000002</v>
      </c>
      <c r="I8" s="55">
        <v>451.39499999999998</v>
      </c>
      <c r="J8" s="55">
        <v>456.34100000000001</v>
      </c>
      <c r="K8" s="55">
        <v>450.666</v>
      </c>
      <c r="L8" s="55">
        <v>441.892</v>
      </c>
      <c r="M8" s="55">
        <v>430.43200000000002</v>
      </c>
      <c r="N8" s="55">
        <v>431.36399999999998</v>
      </c>
      <c r="O8" s="56">
        <v>453.11799999999999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7" customFormat="1" ht="28.5" customHeight="1">
      <c r="A9" s="64"/>
      <c r="B9" s="69" t="s">
        <v>25</v>
      </c>
      <c r="C9" s="13" t="s">
        <v>16</v>
      </c>
      <c r="D9" s="55">
        <v>7.6584603860920346</v>
      </c>
      <c r="E9" s="55">
        <v>7.5312025640890967</v>
      </c>
      <c r="F9" s="55">
        <v>7.1971111269484007</v>
      </c>
      <c r="G9" s="55">
        <v>6.7246267777872637</v>
      </c>
      <c r="H9" s="55">
        <v>6.3747456231108792</v>
      </c>
      <c r="I9" s="55">
        <v>6.1763398081806047</v>
      </c>
      <c r="J9" s="55">
        <v>6.2677617199582345</v>
      </c>
      <c r="K9" s="55">
        <v>6.1905032607579082</v>
      </c>
      <c r="L9" s="55">
        <v>6.0488525801317676</v>
      </c>
      <c r="M9" s="55">
        <v>5.8954967661449906</v>
      </c>
      <c r="N9" s="55">
        <v>5.9029132311179531</v>
      </c>
      <c r="O9" s="56">
        <v>6.2355697454447387</v>
      </c>
      <c r="P9" s="65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ht="28.5" customHeight="1">
      <c r="A10" s="18"/>
      <c r="B10" s="19" t="s">
        <v>17</v>
      </c>
      <c r="C10" s="13" t="s">
        <v>18</v>
      </c>
      <c r="D10" s="55">
        <v>62.256999999999998</v>
      </c>
      <c r="E10" s="55">
        <v>68.971000000000004</v>
      </c>
      <c r="F10" s="55">
        <v>76.099999999999994</v>
      </c>
      <c r="G10" s="55">
        <v>83.691999999999993</v>
      </c>
      <c r="H10" s="55">
        <v>92.700999999999993</v>
      </c>
      <c r="I10" s="55">
        <v>96.983000000000004</v>
      </c>
      <c r="J10" s="55">
        <v>98.055000000000007</v>
      </c>
      <c r="K10" s="55">
        <v>103.768</v>
      </c>
      <c r="L10" s="55">
        <v>108.57299999999999</v>
      </c>
      <c r="M10" s="55">
        <v>107.324</v>
      </c>
      <c r="N10" s="55">
        <v>105.04900000000001</v>
      </c>
      <c r="O10" s="56">
        <v>102.545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6"/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9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2016</v>
      </c>
      <c r="B13" s="19" t="s">
        <v>14</v>
      </c>
      <c r="C13" s="13" t="s">
        <v>15</v>
      </c>
      <c r="D13" s="55">
        <v>467.40300000000002</v>
      </c>
      <c r="E13" s="55">
        <v>461.25400000000002</v>
      </c>
      <c r="F13" s="55">
        <v>443.10899999999998</v>
      </c>
      <c r="G13" s="55">
        <v>414.96</v>
      </c>
      <c r="H13" s="55">
        <f>394789/1000</f>
        <v>394.78899999999999</v>
      </c>
      <c r="I13" s="55">
        <v>384.32799999999997</v>
      </c>
      <c r="J13" s="55">
        <v>392.66699999999997</v>
      </c>
      <c r="K13" s="55">
        <v>388.47399999999999</v>
      </c>
      <c r="L13" s="55">
        <v>378.25799999999998</v>
      </c>
      <c r="M13" s="55">
        <v>366.24400000000003</v>
      </c>
      <c r="N13" s="55">
        <v>362.755</v>
      </c>
      <c r="O13" s="56">
        <v>381.4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7" customFormat="1" ht="27" customHeight="1">
      <c r="A14" s="64"/>
      <c r="B14" s="69" t="s">
        <v>25</v>
      </c>
      <c r="C14" s="13" t="s">
        <v>16</v>
      </c>
      <c r="D14" s="55">
        <v>6.4407172040075862</v>
      </c>
      <c r="E14" s="55">
        <v>6.3423643647333501</v>
      </c>
      <c r="F14" s="55">
        <v>6.0762283493892104</v>
      </c>
      <c r="G14" s="55">
        <v>5.6788586183244298</v>
      </c>
      <c r="H14" s="55">
        <v>5.3884610819269607</v>
      </c>
      <c r="I14" s="55">
        <v>5.2435614004439888</v>
      </c>
      <c r="J14" s="55">
        <v>5.3808408569333679</v>
      </c>
      <c r="K14" s="55">
        <v>5.3214894840076301</v>
      </c>
      <c r="L14" s="55">
        <v>5.162282723966424</v>
      </c>
      <c r="M14" s="55">
        <v>4.971956995887524</v>
      </c>
      <c r="N14" s="55">
        <v>4.9003855116660429</v>
      </c>
      <c r="O14" s="56">
        <v>5.2</v>
      </c>
      <c r="P14" s="65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ht="27" customHeight="1">
      <c r="A15" s="18"/>
      <c r="B15" s="19" t="s">
        <v>17</v>
      </c>
      <c r="C15" s="13" t="s">
        <v>18</v>
      </c>
      <c r="D15" s="55">
        <v>107.779</v>
      </c>
      <c r="E15" s="55">
        <v>114.82599999999999</v>
      </c>
      <c r="F15" s="55">
        <v>117.33499999999999</v>
      </c>
      <c r="G15" s="55">
        <v>124.28</v>
      </c>
      <c r="H15" s="55">
        <f>129054/1000</f>
        <v>129.054</v>
      </c>
      <c r="I15" s="55">
        <v>133.93899999999999</v>
      </c>
      <c r="J15" s="55">
        <v>135.75800000000001</v>
      </c>
      <c r="K15" s="55">
        <v>139.268</v>
      </c>
      <c r="L15" s="55">
        <v>140.99299999999999</v>
      </c>
      <c r="M15" s="55">
        <v>139.06299999999999</v>
      </c>
      <c r="N15" s="55">
        <v>135.30000000000001</v>
      </c>
      <c r="O15" s="56">
        <v>132.5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2017</v>
      </c>
      <c r="B18" s="19" t="s">
        <v>14</v>
      </c>
      <c r="C18" s="13" t="s">
        <v>15</v>
      </c>
      <c r="D18" s="55">
        <f>+[1]nuts3!$J$101/1000</f>
        <v>389.416</v>
      </c>
      <c r="E18" s="55">
        <v>380.20800000000003</v>
      </c>
      <c r="F18" s="55"/>
      <c r="G18" s="55"/>
      <c r="H18" s="55"/>
      <c r="I18" s="55"/>
      <c r="J18" s="55"/>
      <c r="K18" s="55"/>
      <c r="L18" s="55"/>
      <c r="M18" s="55"/>
      <c r="N18" s="55"/>
      <c r="O18" s="56"/>
    </row>
    <row r="19" spans="1:256" s="67" customFormat="1" ht="27" customHeight="1">
      <c r="A19" s="64"/>
      <c r="B19" s="69" t="s">
        <v>25</v>
      </c>
      <c r="C19" s="13" t="s">
        <v>16</v>
      </c>
      <c r="D19" s="55">
        <f>+[1]nuts3!$AD$101</f>
        <v>5.2905419142681724</v>
      </c>
      <c r="E19" s="55">
        <v>5.1438076698192736</v>
      </c>
      <c r="F19" s="55"/>
      <c r="G19" s="55"/>
      <c r="H19" s="55"/>
      <c r="I19" s="55"/>
      <c r="J19" s="55"/>
      <c r="K19" s="55"/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f>+[1]nuts3!$X$101/1000</f>
        <v>135.536</v>
      </c>
      <c r="E20" s="55">
        <v>143.09800000000001</v>
      </c>
      <c r="F20" s="55"/>
      <c r="G20" s="55"/>
      <c r="H20" s="55"/>
      <c r="I20" s="55"/>
      <c r="J20" s="55"/>
      <c r="K20" s="55"/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8. 3.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C8"/>
  <sheetViews>
    <sheetView topLeftCell="KT1" workbookViewId="0">
      <selection activeCell="KY22" sqref="KY22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15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7">
        <v>2015</v>
      </c>
      <c r="KE1" s="78"/>
      <c r="KF1" s="78"/>
      <c r="KG1" s="78"/>
      <c r="KH1" s="78"/>
      <c r="KI1" s="78"/>
      <c r="KJ1" s="78"/>
      <c r="KK1" s="78"/>
      <c r="KL1" s="78"/>
      <c r="KM1" s="78"/>
      <c r="KN1" s="78"/>
      <c r="KO1" s="79"/>
      <c r="KP1" s="80">
        <v>2016</v>
      </c>
      <c r="KQ1" s="81"/>
      <c r="KR1" s="81"/>
      <c r="KS1" s="81"/>
      <c r="KT1" s="81"/>
      <c r="KU1" s="81"/>
      <c r="KV1" s="81"/>
      <c r="KW1" s="81"/>
      <c r="KX1" s="81"/>
      <c r="KY1" s="81"/>
      <c r="KZ1" s="81"/>
      <c r="LA1" s="81"/>
      <c r="LB1" s="74">
        <v>2017</v>
      </c>
    </row>
    <row r="2" spans="1:315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3">
        <v>549973</v>
      </c>
      <c r="JW2" s="63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0">
        <v>556191</v>
      </c>
      <c r="KE2" s="71">
        <v>548117</v>
      </c>
      <c r="KF2" s="72">
        <v>525315</v>
      </c>
      <c r="KG2" s="72">
        <v>491585</v>
      </c>
      <c r="KH2" s="72">
        <v>465689</v>
      </c>
      <c r="KI2" s="72">
        <v>451395</v>
      </c>
      <c r="KJ2" s="72">
        <v>456341</v>
      </c>
      <c r="KK2" s="72">
        <v>450666</v>
      </c>
      <c r="KL2" s="71">
        <v>441892</v>
      </c>
      <c r="KM2" s="71">
        <v>430432</v>
      </c>
      <c r="KN2" s="71">
        <v>431364</v>
      </c>
      <c r="KO2" s="73">
        <f>+[2]NEZ15OK!$Q$23</f>
        <v>453118</v>
      </c>
      <c r="KP2" s="63">
        <f>+[3]NEZ16OK!$Q$12</f>
        <v>467403</v>
      </c>
      <c r="KQ2" s="26">
        <f>+[4]nez!$P$101</f>
        <v>461254</v>
      </c>
      <c r="KR2" s="26">
        <f>+[5]nez!$P$101</f>
        <v>443109</v>
      </c>
      <c r="KS2" s="26">
        <f>+[6]nez!$P$101</f>
        <v>414960</v>
      </c>
      <c r="KT2" s="26">
        <f>+[7]nez!$P$101</f>
        <v>394789</v>
      </c>
      <c r="KU2" s="26">
        <f>+[8]nez!$P$101</f>
        <v>384328</v>
      </c>
      <c r="KV2" s="26">
        <f>+[9]nez!$P$101</f>
        <v>392667</v>
      </c>
      <c r="KW2" s="26">
        <f>+[10]nez!$P$101</f>
        <v>388474</v>
      </c>
      <c r="KX2" s="26">
        <f>+[11]nez!$P$101</f>
        <v>378258</v>
      </c>
      <c r="KY2" s="26">
        <f>+[12]nez!$P$101</f>
        <v>366244</v>
      </c>
      <c r="KZ2" s="26">
        <f>+[13]nez!$P$101</f>
        <v>362755</v>
      </c>
      <c r="LA2" s="26">
        <v>381373</v>
      </c>
      <c r="LB2" s="75">
        <v>389416</v>
      </c>
      <c r="LC2" s="26">
        <v>380208</v>
      </c>
    </row>
    <row r="3" spans="1:315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3">
        <v>48023</v>
      </c>
      <c r="JW3" s="63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0">
        <v>62257</v>
      </c>
      <c r="KE3" s="71">
        <v>68971</v>
      </c>
      <c r="KF3" s="72">
        <v>76050</v>
      </c>
      <c r="KG3" s="72">
        <v>83692</v>
      </c>
      <c r="KH3" s="72">
        <v>92701</v>
      </c>
      <c r="KI3" s="72">
        <v>96983</v>
      </c>
      <c r="KJ3" s="72">
        <v>98055</v>
      </c>
      <c r="KK3" s="72">
        <v>103768</v>
      </c>
      <c r="KL3" s="71">
        <v>108573</v>
      </c>
      <c r="KM3" s="71">
        <v>107324</v>
      </c>
      <c r="KN3" s="71">
        <v>105049</v>
      </c>
      <c r="KO3" s="73">
        <f>+[2]NEZ15OK!$EJ$23</f>
        <v>102545</v>
      </c>
      <c r="KP3" s="63">
        <f>+[3]NEZ16OK!$EJ$12</f>
        <v>107779</v>
      </c>
      <c r="KQ3" s="26">
        <f>+[4]nez!$EH$101</f>
        <v>114826</v>
      </c>
      <c r="KR3" s="26">
        <f>+[5]nez!$EH$101</f>
        <v>117335</v>
      </c>
      <c r="KS3" s="26">
        <f>+[6]nez!$EH$101</f>
        <v>124280</v>
      </c>
      <c r="KT3" s="26">
        <f>+[7]nez!$EH$101</f>
        <v>129054</v>
      </c>
      <c r="KU3" s="26">
        <f>+[8]nez!$EH$101</f>
        <v>133939</v>
      </c>
      <c r="KV3" s="26">
        <f>+[9]nez!$EH$101</f>
        <v>135758</v>
      </c>
      <c r="KW3" s="26">
        <f>+[10]nez!$EH$101</f>
        <v>139268</v>
      </c>
      <c r="KX3" s="26">
        <f>+[11]nez!$EH$101</f>
        <v>140993</v>
      </c>
      <c r="KY3" s="26">
        <f>+[12]nez!$EH$101</f>
        <v>139063</v>
      </c>
      <c r="KZ3" s="26">
        <f>+[13]nez!$EH$101</f>
        <v>135300</v>
      </c>
      <c r="LA3" s="26">
        <v>132496</v>
      </c>
      <c r="LB3" s="75">
        <v>135536</v>
      </c>
      <c r="LC3" s="26">
        <v>143098</v>
      </c>
    </row>
    <row r="4" spans="1:315">
      <c r="IJ4" s="35" t="s">
        <v>21</v>
      </c>
      <c r="IK4" s="34" t="s">
        <v>22</v>
      </c>
    </row>
    <row r="5" spans="1:315">
      <c r="KG5" s="68"/>
    </row>
    <row r="7" spans="1:315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15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2">
    <mergeCell ref="KD1:KO1"/>
    <mergeCell ref="KP1:LA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NEZ15_17</vt:lpstr>
      <vt:lpstr>List1</vt:lpstr>
      <vt:lpstr>List2</vt:lpstr>
      <vt:lpstr>NEZ15_17!Oblast_tisku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2017-03-06T09:26:05Z</cp:lastPrinted>
  <dcterms:created xsi:type="dcterms:W3CDTF">1999-01-28T12:55:26Z</dcterms:created>
  <dcterms:modified xsi:type="dcterms:W3CDTF">2017-03-06T09:26:30Z</dcterms:modified>
</cp:coreProperties>
</file>